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9324" yWindow="84" windowWidth="13716" windowHeight="870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</externalReferences>
  <definedNames>
    <definedName name="Z_A6C5FD67_5E8F_4CCA_896F_3DAA03E40DE6_.wvu.Rows" localSheetId="0" hidden="1">лист1!$18:$19,лист1!$21:$22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B24" i="1" l="1"/>
  <c r="G18" i="1" l="1"/>
  <c r="F18" i="1"/>
  <c r="E18" i="1"/>
  <c r="E22" i="1" l="1"/>
  <c r="C22" i="1"/>
  <c r="L22" i="1" l="1"/>
  <c r="K22" i="1"/>
  <c r="F22" i="1"/>
  <c r="D22" i="1"/>
  <c r="D20" i="1" s="1"/>
  <c r="E21" i="1"/>
  <c r="H19" i="1"/>
  <c r="H17" i="1" s="1"/>
  <c r="G19" i="1"/>
  <c r="E19" i="1"/>
  <c r="E17" i="1" s="1"/>
  <c r="H16" i="1"/>
  <c r="G16" i="1"/>
  <c r="L15" i="1"/>
  <c r="E15" i="1"/>
  <c r="L14" i="1"/>
  <c r="E14" i="1"/>
  <c r="L13" i="1"/>
  <c r="E13" i="1"/>
  <c r="F10" i="1"/>
  <c r="E10" i="1"/>
  <c r="K9" i="1"/>
  <c r="G9" i="1"/>
  <c r="E9" i="1"/>
  <c r="D9" i="1"/>
  <c r="E20" i="1" l="1"/>
  <c r="C20" i="1"/>
  <c r="O20" i="1" l="1"/>
  <c r="N20" i="1"/>
  <c r="M20" i="1"/>
  <c r="L20" i="1"/>
  <c r="K20" i="1"/>
  <c r="J20" i="1"/>
  <c r="H20" i="1"/>
  <c r="G20" i="1"/>
  <c r="F20" i="1"/>
  <c r="J17" i="1"/>
  <c r="I20" i="1" l="1"/>
  <c r="I16" i="1" l="1"/>
  <c r="B16" i="1" l="1"/>
  <c r="B9" i="1" l="1"/>
  <c r="B18" i="1"/>
  <c r="I10" i="1" l="1"/>
  <c r="I11" i="1"/>
  <c r="I12" i="1"/>
  <c r="I13" i="1"/>
  <c r="I18" i="1"/>
  <c r="I19" i="1"/>
  <c r="I21" i="1"/>
  <c r="B19" i="1"/>
  <c r="G17" i="1"/>
  <c r="F17" i="1"/>
  <c r="I15" i="1"/>
  <c r="B15" i="1"/>
  <c r="I14" i="1"/>
  <c r="B14" i="1"/>
  <c r="B13" i="1"/>
  <c r="B12" i="1"/>
  <c r="I9" i="1"/>
  <c r="B20" i="1" l="1"/>
  <c r="B11" i="1"/>
  <c r="B10" i="1"/>
  <c r="K17" i="1"/>
  <c r="K23" i="1" s="1"/>
  <c r="L17" i="1"/>
  <c r="M17" i="1"/>
  <c r="M23" i="1" s="1"/>
  <c r="N17" i="1"/>
  <c r="N23" i="1" s="1"/>
  <c r="O17" i="1"/>
  <c r="O23" i="1" s="1"/>
  <c r="D17" i="1"/>
  <c r="G23" i="1"/>
  <c r="H23" i="1"/>
  <c r="C17" i="1"/>
  <c r="B21" i="1"/>
  <c r="B17" i="1" l="1"/>
  <c r="B23" i="1" s="1"/>
  <c r="L23" i="1"/>
  <c r="F23" i="1"/>
  <c r="E23" i="1"/>
  <c r="B22" i="1"/>
  <c r="I17" i="1"/>
  <c r="J23" i="1"/>
  <c r="I22" i="1"/>
  <c r="D23" i="1" l="1"/>
  <c r="I23" i="1"/>
  <c r="C23" i="1"/>
</calcChain>
</file>

<file path=xl/sharedStrings.xml><?xml version="1.0" encoding="utf-8"?>
<sst xmlns="http://schemas.openxmlformats.org/spreadsheetml/2006/main" count="35" uniqueCount="29">
  <si>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</si>
  <si>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</si>
  <si>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</si>
  <si>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</si>
  <si>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</si>
  <si>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</si>
  <si>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</si>
  <si>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</si>
  <si>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</si>
  <si>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</si>
  <si>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</si>
  <si>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</si>
  <si>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</si>
  <si>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</si>
  <si>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</si>
  <si>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</si>
  <si>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</si>
  <si>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</si>
  <si>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</si>
  <si>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</si>
  <si>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</si>
  <si>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</si>
  <si>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</si>
  <si>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</si>
  <si>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</si>
  <si>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</si>
  <si>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</si>
  <si>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ЗАО НРЭС"</t>
  </si>
  <si>
    <t>Полезный отпуск электроэнергии и мощности по тарифным группам в разрезе территориальных сетевых организаций за период июнь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</si>
</sst>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sz val="10"/>
      <color rgb="FF0070C0"/>
      <name val="Arial"/>
      <family val="2"/>
      <charset val="204"/>
    </font>
    <font>
      <sz val="12"/>
      <color theme="0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10" fillId="0" borderId="0" xfId="0" applyFont="1"/>
    <xf numFmtId="165" fontId="8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165" fontId="2" fillId="0" borderId="0" xfId="0" applyNumberFormat="1" applyFont="1"/>
    <xf numFmtId="167" fontId="8" fillId="0" borderId="1" xfId="1" applyNumberFormat="1" applyFont="1" applyBorder="1" applyAlignment="1">
      <alignment vertical="center"/>
    </xf>
    <xf numFmtId="0" fontId="2" fillId="0" borderId="0" xfId="0" applyFont="1" applyBorder="1"/>
    <xf numFmtId="0" fontId="10" fillId="0" borderId="0" xfId="0" applyFont="1" applyBorder="1"/>
    <xf numFmtId="0" fontId="11" fillId="0" borderId="0" xfId="2" applyFont="1" applyBorder="1" applyAlignment="1" applyProtection="1">
      <alignment horizontal="center" vertical="center"/>
    </xf>
    <xf numFmtId="3" fontId="14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2" fillId="0" borderId="0" xfId="2" applyFont="1" applyBorder="1" applyAlignment="1" applyProtection="1">
      <alignment vertical="center"/>
    </xf>
    <xf numFmtId="0" fontId="13" fillId="0" borderId="0" xfId="2" applyFont="1" applyBorder="1" applyProtection="1"/>
    <xf numFmtId="3" fontId="10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vertical="center"/>
    </xf>
    <xf numFmtId="0" fontId="12" fillId="0" borderId="0" xfId="2" applyFont="1" applyBorder="1" applyProtection="1"/>
    <xf numFmtId="0" fontId="11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vertical="center"/>
    </xf>
    <xf numFmtId="3" fontId="14" fillId="0" borderId="0" xfId="2" applyNumberFormat="1" applyFont="1" applyFill="1" applyBorder="1" applyAlignment="1" applyProtection="1">
      <alignment horizontal="center" vertical="center"/>
      <protection locked="0"/>
    </xf>
    <xf numFmtId="0" fontId="16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3" fontId="14" fillId="2" borderId="0" xfId="0" applyNumberFormat="1" applyFont="1" applyFill="1" applyBorder="1" applyAlignment="1">
      <alignment horizontal="center" vertical="center" wrapText="1"/>
    </xf>
    <xf numFmtId="0" fontId="18" fillId="0" borderId="0" xfId="2" applyFont="1" applyBorder="1" applyAlignment="1" applyProtection="1">
      <alignment vertical="center"/>
    </xf>
    <xf numFmtId="49" fontId="18" fillId="0" borderId="0" xfId="2" applyNumberFormat="1" applyFont="1" applyBorder="1" applyAlignment="1" applyProtection="1">
      <alignment horizontal="center" vertical="center"/>
    </xf>
    <xf numFmtId="49" fontId="11" fillId="0" borderId="0" xfId="2" applyNumberFormat="1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vertical="center"/>
    </xf>
    <xf numFmtId="0" fontId="18" fillId="2" borderId="0" xfId="2" applyFont="1" applyFill="1" applyBorder="1" applyAlignment="1" applyProtection="1">
      <alignment vertical="center"/>
    </xf>
    <xf numFmtId="0" fontId="18" fillId="2" borderId="0" xfId="2" applyFont="1" applyFill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left" vertical="center"/>
    </xf>
    <xf numFmtId="0" fontId="20" fillId="0" borderId="0" xfId="2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/>
    </xf>
    <xf numFmtId="3" fontId="17" fillId="2" borderId="0" xfId="0" applyNumberFormat="1" applyFont="1" applyFill="1" applyBorder="1" applyAlignment="1">
      <alignment horizontal="center" vertical="center" wrapText="1"/>
    </xf>
    <xf numFmtId="0" fontId="11" fillId="0" borderId="0" xfId="2" applyFont="1" applyBorder="1" applyAlignment="1" applyProtection="1">
      <alignment horizontal="left" vertical="center"/>
    </xf>
    <xf numFmtId="0" fontId="21" fillId="0" borderId="0" xfId="2" applyFont="1" applyBorder="1" applyAlignment="1" applyProtection="1">
      <alignment vertical="center"/>
    </xf>
    <xf numFmtId="49" fontId="21" fillId="0" borderId="0" xfId="2" applyNumberFormat="1" applyFont="1" applyBorder="1" applyAlignment="1" applyProtection="1">
      <alignment horizontal="center" vertical="center"/>
    </xf>
    <xf numFmtId="0" fontId="15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165" fontId="8" fillId="0" borderId="1" xfId="1" applyNumberFormat="1" applyFont="1" applyFill="1" applyBorder="1" applyAlignment="1">
      <alignment vertical="center"/>
    </xf>
    <xf numFmtId="165" fontId="9" fillId="0" borderId="0" xfId="0" applyNumberFormat="1" applyFont="1" applyFill="1"/>
    <xf numFmtId="0" fontId="10" fillId="0" borderId="0" xfId="0" applyFont="1" applyFill="1" applyBorder="1"/>
    <xf numFmtId="0" fontId="13" fillId="0" borderId="0" xfId="2" applyFont="1" applyFill="1" applyBorder="1" applyProtection="1"/>
    <xf numFmtId="3" fontId="10" fillId="0" borderId="0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Protection="1"/>
    <xf numFmtId="3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2" applyFont="1" applyFill="1" applyBorder="1" applyProtection="1"/>
    <xf numFmtId="3" fontId="17" fillId="0" borderId="0" xfId="0" applyNumberFormat="1" applyFont="1" applyFill="1" applyBorder="1" applyAlignment="1" applyProtection="1">
      <alignment horizontal="center" vertical="center"/>
      <protection locked="0"/>
    </xf>
    <xf numFmtId="3" fontId="14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 applyProtection="1">
      <alignment horizontal="center" vertical="center"/>
      <protection locked="0"/>
    </xf>
    <xf numFmtId="0" fontId="19" fillId="0" borderId="0" xfId="2" applyFont="1" applyFill="1" applyBorder="1" applyProtection="1"/>
    <xf numFmtId="3" fontId="17" fillId="0" borderId="0" xfId="0" applyNumberFormat="1" applyFont="1" applyFill="1" applyBorder="1" applyAlignment="1">
      <alignment horizontal="center" vertical="center" wrapText="1"/>
    </xf>
    <xf numFmtId="165" fontId="22" fillId="0" borderId="1" xfId="1" applyNumberFormat="1" applyFont="1" applyFill="1" applyBorder="1" applyAlignment="1">
      <alignment vertical="center"/>
    </xf>
    <xf numFmtId="166" fontId="22" fillId="0" borderId="1" xfId="1" applyNumberFormat="1" applyFont="1" applyBorder="1" applyAlignment="1">
      <alignment vertical="center"/>
    </xf>
    <xf numFmtId="166" fontId="22" fillId="2" borderId="1" xfId="1" applyNumberFormat="1" applyFont="1" applyFill="1" applyBorder="1" applyAlignment="1">
      <alignment vertical="center"/>
    </xf>
    <xf numFmtId="165" fontId="22" fillId="0" borderId="1" xfId="1" applyNumberFormat="1" applyFont="1" applyFill="1" applyBorder="1" applyAlignment="1" applyProtection="1">
      <alignment vertical="center"/>
      <protection hidden="1"/>
    </xf>
    <xf numFmtId="165" fontId="23" fillId="0" borderId="1" xfId="1" applyNumberFormat="1" applyFont="1" applyFill="1" applyBorder="1" applyAlignment="1">
      <alignment vertical="center"/>
    </xf>
    <xf numFmtId="165" fontId="23" fillId="0" borderId="1" xfId="1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 applyProtection="1">
      <protection locked="0"/>
    </xf>
    <xf numFmtId="0" fontId="25" fillId="0" borderId="0" xfId="0" applyFont="1" applyBorder="1"/>
    <xf numFmtId="166" fontId="22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3">
    <cellStyle name="Обычный" xfId="0" builtinId="0"/>
    <cellStyle name="Обычный 5 4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7/&#1040;&#1082;&#1090;.%20&#1086;&#1073;&#1098;&#1105;&#1084;&#1099;%20%202017%20&#1086;&#1090;%2024.11.16_&#1076;&#1083;&#1103;%20&#1088;&#1072;&#1073;&#1086;&#1090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55;&#1083;&#1072;&#1085;&#1080;&#1088;&#1086;&#1074;&#1072;&#1085;&#1080;&#1077;/&#1060;&#1072;&#1082;&#1090;/2017/&#1060;_06_&#1048;&#1102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"/>
      <sheetName val="БЗФ"/>
      <sheetName val="БМК"/>
      <sheetName val="Эльга"/>
      <sheetName val="ЯкутУ+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цены 2017"/>
      <sheetName val="Лист1"/>
      <sheetName val="ЧЭ расчет ВН1"/>
      <sheetName val="ЦЕНЫ 2016 к ЦП"/>
      <sheetName val="ЧЭ расчет ВН1_ФСК1"/>
      <sheetName val="Лист2"/>
    </sheetNames>
    <sheetDataSet>
      <sheetData sheetId="0"/>
      <sheetData sheetId="1"/>
      <sheetData sheetId="2"/>
      <sheetData sheetId="3">
        <row r="72">
          <cell r="J72">
            <v>320.50200000000001</v>
          </cell>
        </row>
        <row r="73">
          <cell r="J73">
            <v>8206.5580000000009</v>
          </cell>
        </row>
        <row r="74">
          <cell r="J74">
            <v>46.898000000000003</v>
          </cell>
        </row>
        <row r="78">
          <cell r="J78">
            <v>14.186999999999999</v>
          </cell>
        </row>
        <row r="97">
          <cell r="J97">
            <v>25980.21</v>
          </cell>
        </row>
        <row r="99">
          <cell r="J99">
            <v>1002.82</v>
          </cell>
        </row>
        <row r="100">
          <cell r="J100">
            <v>102.84399999999999</v>
          </cell>
        </row>
      </sheetData>
      <sheetData sheetId="4">
        <row r="69">
          <cell r="J69">
            <v>232.494</v>
          </cell>
        </row>
        <row r="70">
          <cell r="J70">
            <v>262.87200000000001</v>
          </cell>
        </row>
      </sheetData>
      <sheetData sheetId="5">
        <row r="64">
          <cell r="J64">
            <v>21590.851999999999</v>
          </cell>
        </row>
        <row r="65">
          <cell r="J65">
            <v>17977.467000000001</v>
          </cell>
        </row>
        <row r="66">
          <cell r="J66">
            <v>4903.0889999999999</v>
          </cell>
        </row>
      </sheetData>
      <sheetData sheetId="6">
        <row r="68">
          <cell r="J68">
            <v>61910.794999999998</v>
          </cell>
        </row>
        <row r="73">
          <cell r="J73">
            <v>111.574</v>
          </cell>
        </row>
      </sheetData>
      <sheetData sheetId="7">
        <row r="70">
          <cell r="J70">
            <v>20040.796999999999</v>
          </cell>
        </row>
        <row r="75">
          <cell r="J75">
            <v>34.119999999999997</v>
          </cell>
        </row>
      </sheetData>
      <sheetData sheetId="8"/>
      <sheetData sheetId="9">
        <row r="67">
          <cell r="J67">
            <v>20213.054</v>
          </cell>
        </row>
        <row r="72">
          <cell r="J72">
            <v>30.879000000000001</v>
          </cell>
        </row>
        <row r="94">
          <cell r="J94">
            <v>90.721999999999994</v>
          </cell>
        </row>
        <row r="95">
          <cell r="J95">
            <v>18.824000000000002</v>
          </cell>
        </row>
      </sheetData>
      <sheetData sheetId="10"/>
      <sheetData sheetId="11"/>
      <sheetData sheetId="12">
        <row r="69">
          <cell r="J69">
            <v>6764.6180000000004</v>
          </cell>
        </row>
      </sheetData>
      <sheetData sheetId="13"/>
      <sheetData sheetId="14">
        <row r="68">
          <cell r="J68">
            <v>4130.6090000000004</v>
          </cell>
        </row>
        <row r="69">
          <cell r="J69">
            <v>75104.085999999996</v>
          </cell>
        </row>
        <row r="70">
          <cell r="J70">
            <v>2185.7559999999999</v>
          </cell>
        </row>
        <row r="72">
          <cell r="J72">
            <v>688.077</v>
          </cell>
        </row>
        <row r="73">
          <cell r="J73">
            <v>438.52300000000002</v>
          </cell>
        </row>
        <row r="76">
          <cell r="J76">
            <v>125.697</v>
          </cell>
        </row>
        <row r="77">
          <cell r="J77">
            <v>3.2519999999999998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по услугам"/>
      <sheetName val="Справки по СН"/>
      <sheetName val="Справки по СН предварит."/>
      <sheetName val="Титул"/>
      <sheetName val="Покупка ОРЭ"/>
      <sheetName val="УП"/>
      <sheetName val="Покупка РР"/>
      <sheetName val="Шахты"/>
      <sheetName val="Златоуст"/>
      <sheetName val="Фролово"/>
      <sheetName val="Тихвин"/>
      <sheetName val="Ижевск"/>
      <sheetName val="Орск"/>
      <sheetName val="Междуреч"/>
      <sheetName val="Братск"/>
      <sheetName val="Белорецк(БМК)"/>
      <sheetName val="Чебаркуль"/>
      <sheetName val="Челябинск (ЧМК)"/>
      <sheetName val="Якутуголь"/>
      <sheetName val="Белорецк(ЭСКБ)"/>
      <sheetName val="СВОД"/>
      <sheetName val="ППСТиП"/>
      <sheetName val="Макет"/>
      <sheetName val="Лист1"/>
    </sheetNames>
    <sheetDataSet>
      <sheetData sheetId="0"/>
      <sheetData sheetId="1"/>
      <sheetData sheetId="2"/>
      <sheetData sheetId="3"/>
      <sheetData sheetId="4"/>
      <sheetData sheetId="5">
        <row r="24">
          <cell r="E24">
            <v>274374159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zoomScale="70" zoomScaleNormal="70" workbookViewId="0">
      <selection activeCell="B24" sqref="B24"/>
    </sheetView>
  </sheetViews>
  <sheetFormatPr defaultRowHeight="14.4" outlineLevelRow="1" x14ac:dyDescent="0.3"/>
  <cols>
    <col min="1" max="1" width="46" customWidth="1"/>
    <col min="2" max="2" width="20" customWidth="1"/>
    <col min="3" max="3" width="15.88671875" customWidth="1"/>
    <col min="4" max="4" width="14.33203125" customWidth="1"/>
    <col min="5" max="5" width="15.5546875" customWidth="1"/>
    <col min="6" max="15" width="14.3320312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950000000000003" customHeight="1" x14ac:dyDescent="0.3">
      <c r="A4" s="81" t="s">
        <v>28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86" t="s">
        <v>7</v>
      </c>
      <c r="B5" s="86"/>
      <c r="C5" s="86"/>
      <c r="D5" s="86"/>
      <c r="E5" s="86"/>
      <c r="F5" s="86"/>
      <c r="G5" s="86"/>
      <c r="H5" s="86"/>
      <c r="I5" s="86"/>
      <c r="J5" s="87"/>
      <c r="K5" s="87"/>
      <c r="L5" s="87"/>
      <c r="M5" s="87"/>
      <c r="N5" s="87"/>
      <c r="O5" s="8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88" t="s">
        <v>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84" t="s">
        <v>6</v>
      </c>
      <c r="B7" s="82" t="s">
        <v>23</v>
      </c>
      <c r="C7" s="78" t="s">
        <v>25</v>
      </c>
      <c r="D7" s="79"/>
      <c r="E7" s="79"/>
      <c r="F7" s="79"/>
      <c r="G7" s="79"/>
      <c r="H7" s="80"/>
      <c r="I7" s="82" t="s">
        <v>24</v>
      </c>
      <c r="J7" s="78" t="s">
        <v>26</v>
      </c>
      <c r="K7" s="79"/>
      <c r="L7" s="79"/>
      <c r="M7" s="79"/>
      <c r="N7" s="79"/>
      <c r="O7" s="80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85"/>
      <c r="B8" s="83"/>
      <c r="C8" s="9" t="s">
        <v>0</v>
      </c>
      <c r="D8" s="9" t="s">
        <v>8</v>
      </c>
      <c r="E8" s="9" t="s">
        <v>1</v>
      </c>
      <c r="F8" s="9" t="s">
        <v>2</v>
      </c>
      <c r="G8" s="9" t="s">
        <v>3</v>
      </c>
      <c r="H8" s="9" t="s">
        <v>4</v>
      </c>
      <c r="I8" s="83"/>
      <c r="J8" s="9" t="s">
        <v>0</v>
      </c>
      <c r="K8" s="9" t="s">
        <v>8</v>
      </c>
      <c r="L8" s="9" t="s">
        <v>1</v>
      </c>
      <c r="M8" s="9" t="s">
        <v>2</v>
      </c>
      <c r="N8" s="9" t="s">
        <v>3</v>
      </c>
      <c r="O8" s="9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16</v>
      </c>
      <c r="B9" s="70">
        <f>SUM(C9:H9)</f>
        <v>8573.9580000000005</v>
      </c>
      <c r="C9" s="56"/>
      <c r="D9" s="73">
        <f>[1]Ижсталь!$J$73</f>
        <v>8206.5580000000009</v>
      </c>
      <c r="E9" s="73">
        <f>[1]Ижсталь!$J$72</f>
        <v>320.50200000000001</v>
      </c>
      <c r="F9" s="73"/>
      <c r="G9" s="73">
        <f>[1]Ижсталь!$J$74</f>
        <v>46.898000000000003</v>
      </c>
      <c r="H9" s="69"/>
      <c r="I9" s="69">
        <f>SUM(J9:O9)</f>
        <v>14.186999999999999</v>
      </c>
      <c r="J9" s="56"/>
      <c r="K9" s="73">
        <f>[1]Ижсталь!$J$78</f>
        <v>14.186999999999999</v>
      </c>
      <c r="L9" s="56"/>
      <c r="M9" s="18"/>
      <c r="N9" s="18"/>
      <c r="O9" s="1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2" x14ac:dyDescent="0.3">
      <c r="A10" s="6" t="s">
        <v>17</v>
      </c>
      <c r="B10" s="70">
        <f t="shared" ref="B10:B15" si="0">SUM(C10:H10)</f>
        <v>495.36599999999999</v>
      </c>
      <c r="C10" s="56"/>
      <c r="D10" s="56"/>
      <c r="E10" s="74">
        <f>[1]ЮУНК!$J$69</f>
        <v>232.494</v>
      </c>
      <c r="F10" s="73">
        <f>[1]ЮУНК!$J$70</f>
        <v>262.87200000000001</v>
      </c>
      <c r="G10" s="56"/>
      <c r="H10" s="56"/>
      <c r="I10" s="56">
        <f t="shared" ref="I10:I17" si="1">SUM(J10:O10)</f>
        <v>0</v>
      </c>
      <c r="J10" s="56"/>
      <c r="K10" s="56"/>
      <c r="L10" s="56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3" customFormat="1" ht="16.2" x14ac:dyDescent="0.3">
      <c r="A11" s="11" t="s">
        <v>18</v>
      </c>
      <c r="B11" s="71">
        <f t="shared" si="0"/>
        <v>7.1739999999999995</v>
      </c>
      <c r="C11" s="56"/>
      <c r="D11" s="56"/>
      <c r="E11" s="56"/>
      <c r="F11" s="57"/>
      <c r="G11" s="73">
        <v>7.1689999999999996</v>
      </c>
      <c r="H11" s="74">
        <v>5.0000000000000001E-3</v>
      </c>
      <c r="I11" s="56">
        <f t="shared" si="1"/>
        <v>0</v>
      </c>
      <c r="J11" s="56"/>
      <c r="K11" s="56"/>
      <c r="L11" s="56"/>
      <c r="M11" s="20"/>
      <c r="N11" s="20"/>
      <c r="O11" s="20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3" customFormat="1" ht="16.2" x14ac:dyDescent="0.3">
      <c r="A12" s="14" t="s">
        <v>19</v>
      </c>
      <c r="B12" s="71">
        <f t="shared" si="0"/>
        <v>2154.518</v>
      </c>
      <c r="C12" s="56"/>
      <c r="D12" s="56"/>
      <c r="E12" s="73">
        <v>2154.518</v>
      </c>
      <c r="F12" s="56"/>
      <c r="G12" s="56"/>
      <c r="H12" s="56"/>
      <c r="I12" s="56">
        <f t="shared" si="1"/>
        <v>0</v>
      </c>
      <c r="J12" s="56"/>
      <c r="K12" s="56"/>
      <c r="L12" s="56"/>
      <c r="M12" s="20"/>
      <c r="N12" s="20"/>
      <c r="O12" s="20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6.2" x14ac:dyDescent="0.3">
      <c r="A13" s="7" t="s">
        <v>20</v>
      </c>
      <c r="B13" s="70">
        <f t="shared" si="0"/>
        <v>61910.794999999998</v>
      </c>
      <c r="C13" s="56"/>
      <c r="D13" s="56"/>
      <c r="E13" s="73">
        <f>[1]БЗФ!$J$68</f>
        <v>61910.794999999998</v>
      </c>
      <c r="F13" s="56"/>
      <c r="G13" s="56"/>
      <c r="H13" s="56"/>
      <c r="I13" s="69">
        <f t="shared" si="1"/>
        <v>111.574</v>
      </c>
      <c r="J13" s="56"/>
      <c r="K13" s="56"/>
      <c r="L13" s="75">
        <f>[1]БЗФ!$J$73</f>
        <v>111.574</v>
      </c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2" x14ac:dyDescent="0.3">
      <c r="A14" s="7" t="s">
        <v>21</v>
      </c>
      <c r="B14" s="70">
        <f t="shared" si="0"/>
        <v>20040.796999999999</v>
      </c>
      <c r="C14" s="56"/>
      <c r="D14" s="56"/>
      <c r="E14" s="73">
        <f>[1]БМК!$J$70</f>
        <v>20040.796999999999</v>
      </c>
      <c r="F14" s="56"/>
      <c r="G14" s="56"/>
      <c r="H14" s="56"/>
      <c r="I14" s="69">
        <f t="shared" si="1"/>
        <v>34.119999999999997</v>
      </c>
      <c r="J14" s="56"/>
      <c r="K14" s="56"/>
      <c r="L14" s="73">
        <f>[1]БМК!$J$75</f>
        <v>34.119999999999997</v>
      </c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2" x14ac:dyDescent="0.3">
      <c r="A15" s="7" t="s">
        <v>22</v>
      </c>
      <c r="B15" s="70">
        <f t="shared" si="0"/>
        <v>20213.054</v>
      </c>
      <c r="C15" s="56"/>
      <c r="D15" s="56"/>
      <c r="E15" s="73">
        <f>'[1]ЯкутУ+'!$J$67</f>
        <v>20213.054</v>
      </c>
      <c r="F15" s="56"/>
      <c r="G15" s="56"/>
      <c r="H15" s="56"/>
      <c r="I15" s="69">
        <f t="shared" si="1"/>
        <v>30.879000000000001</v>
      </c>
      <c r="J15" s="56"/>
      <c r="K15" s="56"/>
      <c r="L15" s="73">
        <f>'[1]ЯкутУ+'!$J$72</f>
        <v>30.879000000000001</v>
      </c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2" x14ac:dyDescent="0.3">
      <c r="A16" s="7" t="s">
        <v>27</v>
      </c>
      <c r="B16" s="70">
        <f>SUM(C16:H16)</f>
        <v>109.54599999999999</v>
      </c>
      <c r="C16" s="56"/>
      <c r="D16" s="56"/>
      <c r="E16" s="56"/>
      <c r="F16" s="56"/>
      <c r="G16" s="73">
        <f>'[1]ЯкутУ+'!$J$94</f>
        <v>90.721999999999994</v>
      </c>
      <c r="H16" s="73">
        <f>'[1]ЯкутУ+'!$J$95</f>
        <v>18.824000000000002</v>
      </c>
      <c r="I16" s="56">
        <f t="shared" si="1"/>
        <v>0</v>
      </c>
      <c r="J16" s="56"/>
      <c r="K16" s="56"/>
      <c r="L16" s="56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3">
      <c r="A17" s="6" t="s">
        <v>13</v>
      </c>
      <c r="B17" s="77">
        <f t="shared" ref="B17:B22" si="2">SUM(C17:H17)</f>
        <v>71557.281999999992</v>
      </c>
      <c r="C17" s="69">
        <f t="shared" ref="C17:G17" si="3">SUM(C18:C19)</f>
        <v>0</v>
      </c>
      <c r="D17" s="69">
        <f t="shared" si="3"/>
        <v>0</v>
      </c>
      <c r="E17" s="69">
        <f>SUM(E18:E19)</f>
        <v>47571.061999999998</v>
      </c>
      <c r="F17" s="69">
        <f t="shared" si="3"/>
        <v>17977.467000000001</v>
      </c>
      <c r="G17" s="69">
        <f t="shared" si="3"/>
        <v>5905.9089999999997</v>
      </c>
      <c r="H17" s="69">
        <f>SUM(H18:H19)</f>
        <v>102.84399999999999</v>
      </c>
      <c r="I17" s="56">
        <f t="shared" si="1"/>
        <v>0</v>
      </c>
      <c r="J17" s="56">
        <f>SUM(J18:J19)</f>
        <v>0</v>
      </c>
      <c r="K17" s="56">
        <f t="shared" ref="K17:O17" si="4">SUM(K18:K19)</f>
        <v>0</v>
      </c>
      <c r="L17" s="56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13" customFormat="1" ht="16.2" outlineLevel="1" x14ac:dyDescent="0.3">
      <c r="A18" s="15" t="s">
        <v>15</v>
      </c>
      <c r="B18" s="71">
        <f>SUM(C18:H18)</f>
        <v>44471.408000000003</v>
      </c>
      <c r="C18" s="56"/>
      <c r="D18" s="56"/>
      <c r="E18" s="73">
        <f>[1]Междуреч!$J$64</f>
        <v>21590.851999999999</v>
      </c>
      <c r="F18" s="73">
        <f>[1]Междуреч!$J$65</f>
        <v>17977.467000000001</v>
      </c>
      <c r="G18" s="73">
        <f>[1]Междуреч!$J$66</f>
        <v>4903.0889999999999</v>
      </c>
      <c r="H18" s="56"/>
      <c r="I18" s="56">
        <f>SUM(J18:O18)</f>
        <v>0</v>
      </c>
      <c r="J18" s="56"/>
      <c r="K18" s="56"/>
      <c r="L18" s="56"/>
      <c r="M18" s="20"/>
      <c r="N18" s="20"/>
      <c r="O18" s="20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6.2" outlineLevel="1" x14ac:dyDescent="0.3">
      <c r="A19" s="10" t="s">
        <v>14</v>
      </c>
      <c r="B19" s="70">
        <f t="shared" si="2"/>
        <v>27085.874</v>
      </c>
      <c r="C19" s="69"/>
      <c r="D19" s="69"/>
      <c r="E19" s="73">
        <f>[1]Ижсталь!$J$97</f>
        <v>25980.21</v>
      </c>
      <c r="F19" s="73"/>
      <c r="G19" s="73">
        <f>[1]Ижсталь!$J$99</f>
        <v>1002.82</v>
      </c>
      <c r="H19" s="73">
        <f>[1]Ижсталь!$J$100</f>
        <v>102.84399999999999</v>
      </c>
      <c r="I19" s="56">
        <f>SUM(J19:O19)</f>
        <v>0</v>
      </c>
      <c r="J19" s="56"/>
      <c r="K19" s="56"/>
      <c r="L19" s="56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3">
      <c r="A20" s="8" t="s">
        <v>10</v>
      </c>
      <c r="B20" s="77">
        <f t="shared" si="2"/>
        <v>89311.668999999994</v>
      </c>
      <c r="C20" s="72">
        <f t="shared" ref="C20:H20" si="5">SUM(C21:C22)</f>
        <v>75104.085999999996</v>
      </c>
      <c r="D20" s="69">
        <f>SUM(D21:D22)</f>
        <v>2185.7559999999999</v>
      </c>
      <c r="E20" s="69">
        <f t="shared" si="5"/>
        <v>11583.304</v>
      </c>
      <c r="F20" s="69">
        <f t="shared" si="5"/>
        <v>438.52300000000002</v>
      </c>
      <c r="G20" s="69">
        <f t="shared" si="5"/>
        <v>0</v>
      </c>
      <c r="H20" s="69">
        <f t="shared" si="5"/>
        <v>0</v>
      </c>
      <c r="I20" s="69">
        <f>SUM(J20:O20)</f>
        <v>128.94900000000001</v>
      </c>
      <c r="J20" s="69">
        <f t="shared" ref="J20:O20" si="6">SUM(J21:J22)</f>
        <v>0</v>
      </c>
      <c r="K20" s="69">
        <f t="shared" si="6"/>
        <v>3.2519999999999998</v>
      </c>
      <c r="L20" s="69">
        <f t="shared" si="6"/>
        <v>125.697</v>
      </c>
      <c r="M20" s="18">
        <f t="shared" si="6"/>
        <v>0</v>
      </c>
      <c r="N20" s="18">
        <f t="shared" si="6"/>
        <v>0</v>
      </c>
      <c r="O20" s="18">
        <f t="shared" si="6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399999999999999" customHeight="1" outlineLevel="1" collapsed="1" x14ac:dyDescent="0.3">
      <c r="A21" s="10" t="s">
        <v>12</v>
      </c>
      <c r="B21" s="70">
        <f t="shared" si="2"/>
        <v>6764.6180000000004</v>
      </c>
      <c r="C21" s="56"/>
      <c r="D21" s="56"/>
      <c r="E21" s="73">
        <f>[1]УралКУЗ!$J$69</f>
        <v>6764.6180000000004</v>
      </c>
      <c r="F21" s="56"/>
      <c r="G21" s="56"/>
      <c r="H21" s="56"/>
      <c r="I21" s="56">
        <f>SUM(J21:O21)</f>
        <v>0</v>
      </c>
      <c r="J21" s="56"/>
      <c r="K21" s="56"/>
      <c r="L21" s="56"/>
      <c r="M21" s="18"/>
      <c r="N21" s="18"/>
      <c r="O21" s="1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399999999999999" customHeight="1" outlineLevel="1" x14ac:dyDescent="0.3">
      <c r="A22" s="10" t="s">
        <v>11</v>
      </c>
      <c r="B22" s="77">
        <f t="shared" si="2"/>
        <v>82547.050999999992</v>
      </c>
      <c r="C22" s="73">
        <f>[1]ЧМК!$J$69</f>
        <v>75104.085999999996</v>
      </c>
      <c r="D22" s="73">
        <f>[1]ЧМК!$J$70</f>
        <v>2185.7559999999999</v>
      </c>
      <c r="E22" s="73">
        <f>[1]ЧМК!$J$68+[1]ЧМК!$J$72</f>
        <v>4818.6860000000006</v>
      </c>
      <c r="F22" s="73">
        <f>[1]ЧМК!$J$73</f>
        <v>438.52300000000002</v>
      </c>
      <c r="G22" s="56"/>
      <c r="H22" s="56"/>
      <c r="I22" s="69">
        <f>SUM(J22:O22)</f>
        <v>128.94900000000001</v>
      </c>
      <c r="J22" s="73">
        <v>0</v>
      </c>
      <c r="K22" s="73">
        <f>[1]ЧМК!$J$77</f>
        <v>3.2519999999999998</v>
      </c>
      <c r="L22" s="73">
        <f>[1]ЧМК!$J$76</f>
        <v>125.697</v>
      </c>
      <c r="M22" s="18">
        <v>0</v>
      </c>
      <c r="N22" s="18"/>
      <c r="O22" s="1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95" customHeight="1" x14ac:dyDescent="0.3">
      <c r="A23" s="16" t="s">
        <v>5</v>
      </c>
      <c r="B23" s="22">
        <f>B9+B10+B11+B12+B13+B14+B15+B16+B17+B20</f>
        <v>274374.15899999999</v>
      </c>
      <c r="C23" s="18">
        <f t="shared" ref="C23:O23" si="7">SUM(C9:C20)</f>
        <v>75104.085999999996</v>
      </c>
      <c r="D23" s="18">
        <f t="shared" si="7"/>
        <v>10392.314</v>
      </c>
      <c r="E23" s="18">
        <f t="shared" si="7"/>
        <v>211597.58800000002</v>
      </c>
      <c r="F23" s="18">
        <f t="shared" si="7"/>
        <v>36656.328999999998</v>
      </c>
      <c r="G23" s="18">
        <f t="shared" si="7"/>
        <v>11956.607</v>
      </c>
      <c r="H23" s="18">
        <f t="shared" si="7"/>
        <v>224.517</v>
      </c>
      <c r="I23" s="18">
        <f t="shared" si="7"/>
        <v>319.709</v>
      </c>
      <c r="J23" s="18">
        <f t="shared" si="7"/>
        <v>0</v>
      </c>
      <c r="K23" s="18">
        <f t="shared" si="7"/>
        <v>17.439</v>
      </c>
      <c r="L23" s="18">
        <f t="shared" si="7"/>
        <v>302.27</v>
      </c>
      <c r="M23" s="18">
        <f t="shared" si="7"/>
        <v>0</v>
      </c>
      <c r="N23" s="18">
        <f t="shared" si="7"/>
        <v>0</v>
      </c>
      <c r="O23" s="18">
        <f t="shared" si="7"/>
        <v>0</v>
      </c>
      <c r="P23" s="17"/>
      <c r="Q23" s="17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23"/>
      <c r="B24" s="76" t="b">
        <f>B23=[2]УП!$E$24/1000</f>
        <v>1</v>
      </c>
      <c r="C24" s="24"/>
      <c r="D24" s="58"/>
      <c r="E24" s="58"/>
      <c r="F24" s="58"/>
      <c r="G24" s="24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25"/>
      <c r="B25" s="25"/>
      <c r="C25" s="25"/>
      <c r="D25" s="38"/>
      <c r="E25" s="59"/>
      <c r="F25" s="35"/>
      <c r="G25" s="2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25"/>
      <c r="B26" s="25"/>
      <c r="C26" s="25"/>
      <c r="D26" s="38"/>
      <c r="E26" s="59"/>
      <c r="F26" s="35"/>
      <c r="G26" s="27"/>
      <c r="H26" s="1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25"/>
      <c r="B27" s="25"/>
      <c r="C27" s="25"/>
      <c r="D27" s="38"/>
      <c r="E27" s="59"/>
      <c r="F27" s="60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31"/>
      <c r="B28" s="25"/>
      <c r="C28" s="31"/>
      <c r="D28" s="38"/>
      <c r="E28" s="61"/>
      <c r="F28" s="62"/>
      <c r="G28" s="2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33"/>
      <c r="B29" s="33"/>
      <c r="C29" s="33"/>
      <c r="D29" s="34"/>
      <c r="E29" s="59"/>
      <c r="F29" s="35"/>
      <c r="G29" s="2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33"/>
      <c r="B30" s="33"/>
      <c r="C30" s="33"/>
      <c r="D30" s="34"/>
      <c r="E30" s="59"/>
      <c r="F30" s="35"/>
      <c r="G30" s="2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33"/>
      <c r="B31" s="33"/>
      <c r="C31" s="33"/>
      <c r="D31" s="36"/>
      <c r="E31" s="63"/>
      <c r="F31" s="64"/>
      <c r="G31" s="2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33"/>
      <c r="B32" s="33"/>
      <c r="C32" s="33"/>
      <c r="D32" s="34"/>
      <c r="E32" s="59"/>
      <c r="F32" s="35"/>
      <c r="G32" s="2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37"/>
      <c r="B33" s="33"/>
      <c r="C33" s="37"/>
      <c r="D33" s="38"/>
      <c r="E33" s="59"/>
      <c r="F33" s="35"/>
      <c r="G33" s="2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31"/>
      <c r="B34" s="25"/>
      <c r="C34" s="31"/>
      <c r="D34" s="38"/>
      <c r="E34" s="59"/>
      <c r="F34" s="65"/>
      <c r="G34" s="27"/>
    </row>
    <row r="35" spans="1:26" ht="15.6" x14ac:dyDescent="0.3">
      <c r="A35" s="40"/>
      <c r="B35" s="41"/>
      <c r="C35" s="40"/>
      <c r="D35" s="36"/>
      <c r="E35" s="63"/>
      <c r="F35" s="66"/>
      <c r="G35" s="27"/>
    </row>
    <row r="36" spans="1:26" ht="15.6" x14ac:dyDescent="0.3">
      <c r="A36" s="31"/>
      <c r="B36" s="42"/>
      <c r="C36" s="31"/>
      <c r="D36" s="34"/>
      <c r="E36" s="67"/>
      <c r="F36" s="65"/>
      <c r="G36" s="27"/>
    </row>
    <row r="37" spans="1:26" ht="15.6" x14ac:dyDescent="0.3">
      <c r="A37" s="44"/>
      <c r="B37" s="45"/>
      <c r="C37" s="44"/>
      <c r="D37" s="34"/>
      <c r="E37" s="63"/>
      <c r="F37" s="60"/>
      <c r="G37" s="27"/>
    </row>
    <row r="38" spans="1:26" ht="15.6" x14ac:dyDescent="0.3">
      <c r="A38" s="46"/>
      <c r="B38" s="47"/>
      <c r="C38" s="48"/>
      <c r="D38" s="34"/>
      <c r="E38" s="59"/>
      <c r="F38" s="68"/>
      <c r="G38" s="27"/>
    </row>
    <row r="39" spans="1:26" ht="15.6" x14ac:dyDescent="0.3">
      <c r="A39" s="46"/>
      <c r="B39" s="47"/>
      <c r="C39" s="48"/>
      <c r="D39" s="43"/>
      <c r="E39" s="32"/>
      <c r="F39" s="49"/>
      <c r="G39" s="27"/>
    </row>
    <row r="40" spans="1:26" ht="15.6" x14ac:dyDescent="0.3">
      <c r="A40" s="31"/>
      <c r="B40" s="25"/>
      <c r="C40" s="31"/>
      <c r="D40" s="43"/>
      <c r="E40" s="32"/>
      <c r="F40" s="30"/>
      <c r="G40" s="27"/>
    </row>
    <row r="41" spans="1:26" ht="15.6" x14ac:dyDescent="0.3">
      <c r="A41" s="50"/>
      <c r="B41" s="25"/>
      <c r="C41" s="28"/>
      <c r="D41" s="43"/>
      <c r="E41" s="29"/>
      <c r="F41" s="26"/>
      <c r="G41" s="27"/>
    </row>
    <row r="42" spans="1:26" ht="15.6" x14ac:dyDescent="0.3">
      <c r="A42" s="51"/>
      <c r="B42" s="52"/>
      <c r="C42" s="51"/>
      <c r="D42" s="43"/>
      <c r="E42" s="53"/>
      <c r="F42" s="26"/>
      <c r="G42" s="27"/>
    </row>
    <row r="43" spans="1:26" ht="15.6" x14ac:dyDescent="0.3">
      <c r="A43" s="31"/>
      <c r="B43" s="42"/>
      <c r="C43" s="51"/>
      <c r="D43" s="28"/>
      <c r="E43" s="32"/>
      <c r="F43" s="39"/>
      <c r="G43" s="27"/>
    </row>
    <row r="44" spans="1:26" x14ac:dyDescent="0.3">
      <c r="A44" s="54"/>
      <c r="B44" s="54"/>
      <c r="C44" s="54"/>
      <c r="D44" s="54"/>
      <c r="E44" s="54"/>
      <c r="F44" s="55"/>
      <c r="G44" s="54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2017-07-17T10:42:04Z</dcterms:modified>
</cp:coreProperties>
</file>